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<sst xmlns="http://schemas.openxmlformats.org/spreadsheetml/2006/main" count="80" uniqueCount="67">
  <si>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This spreadsheet is "Freeware" please credit Westgarage Engineering Services.</t>
  </si>
  <si>
    <t>205/55x13 Rolling Dia = 21.88"</t>
  </si>
  <si>
    <t>Notes:</t>
  </si>
  <si>
    <t>Kawasaki ZX12R (2001)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</si>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</sst>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53</v>
      </c>
      <c r="B2" s="4"/>
      <c r="D2" s="39" t="s">
        <v>54</v>
      </c>
      <c r="E2" s="17" t="s">
        <v>39</v>
      </c>
      <c r="F2" s="17" t="s">
        <v>28</v>
      </c>
      <c r="G2" s="17" t="s">
        <v>29</v>
      </c>
      <c r="H2" s="17" t="s">
        <v>30</v>
      </c>
      <c r="I2" s="17" t="s">
        <v>31</v>
      </c>
      <c r="J2" s="17" t="s">
        <v>32</v>
      </c>
      <c r="K2" s="18" t="s">
        <v>33</v>
      </c>
    </row>
    <row r="3" spans="1:11" ht="15">
      <c r="A3" s="5" t="s">
        <v>40</v>
      </c>
      <c r="B3" s="57">
        <v>21.88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24</v>
      </c>
      <c r="B4" s="57">
        <v>1.596</v>
      </c>
      <c r="D4" s="40"/>
      <c r="E4" s="42" t="s">
        <v>46</v>
      </c>
      <c r="F4" s="42" t="s">
        <v>17</v>
      </c>
      <c r="G4" s="42" t="s">
        <v>17</v>
      </c>
      <c r="H4" s="42" t="s">
        <v>17</v>
      </c>
      <c r="I4" s="42" t="s">
        <v>17</v>
      </c>
      <c r="J4" s="42" t="s">
        <v>17</v>
      </c>
      <c r="K4" s="42" t="s">
        <v>17</v>
      </c>
    </row>
    <row r="5" spans="1:11" ht="15">
      <c r="A5" s="6"/>
      <c r="B5" s="58"/>
      <c r="D5" s="21" t="s">
        <v>35</v>
      </c>
      <c r="E5" s="43">
        <v>4000</v>
      </c>
      <c r="F5" s="43">
        <f aca="true" t="shared" si="0" ref="F5:F28">ROUND((($E5*60)/($B$4*$B$16*$B$9))*PI()*$B$3/(12*3*1760),0)</f>
        <v>21</v>
      </c>
      <c r="G5" s="43">
        <f aca="true" t="shared" si="1" ref="G5:G28">ROUND((($E5*60)/($B$4*$B$17*$B$9))*PI()*$B$3/(12*3*1760),0)</f>
        <v>28</v>
      </c>
      <c r="H5" s="43">
        <f aca="true" t="shared" si="2" ref="H5:H28">ROUND((($E5*60)/($B$4*$B$18*$B$9))*PI()*$B$3/(12*3*1760),0)</f>
        <v>35</v>
      </c>
      <c r="I5" s="43">
        <f aca="true" t="shared" si="3" ref="I5:I28">ROUND((($E5*60)/($B$4*$B$19*$B$9))*PI()*$B$3/(12*3*1760),0)</f>
        <v>40</v>
      </c>
      <c r="J5" s="43">
        <f aca="true" t="shared" si="4" ref="J5:J28">ROUND((($E5*60)/($B$4*$B$20*$B$9))*PI()*$B$3/(12*3*1760),0)</f>
        <v>44</v>
      </c>
      <c r="K5" s="44">
        <f aca="true" t="shared" si="5" ref="K5:K28">ROUND((($E5*60)/($B$4*$B$21*$B$9))*PI()*$B$3/(12*3*1760),0)</f>
        <v>49</v>
      </c>
    </row>
    <row r="6" spans="1:11" ht="15">
      <c r="A6" s="7"/>
      <c r="B6" s="59"/>
      <c r="D6" s="22"/>
      <c r="E6" s="45">
        <v>4250</v>
      </c>
      <c r="F6" s="45">
        <f t="shared" si="0"/>
        <v>22</v>
      </c>
      <c r="G6" s="45">
        <f t="shared" si="1"/>
        <v>29</v>
      </c>
      <c r="H6" s="45">
        <f t="shared" si="2"/>
        <v>37</v>
      </c>
      <c r="I6" s="45">
        <f t="shared" si="3"/>
        <v>43</v>
      </c>
      <c r="J6" s="45">
        <f t="shared" si="4"/>
        <v>47</v>
      </c>
      <c r="K6" s="46">
        <f t="shared" si="5"/>
        <v>52</v>
      </c>
    </row>
    <row r="7" spans="1:11" ht="15">
      <c r="A7" s="5" t="s">
        <v>25</v>
      </c>
      <c r="B7" s="60">
        <v>16</v>
      </c>
      <c r="D7" s="40"/>
      <c r="E7" s="45">
        <v>4500</v>
      </c>
      <c r="F7" s="45">
        <f t="shared" si="0"/>
        <v>23</v>
      </c>
      <c r="G7" s="45">
        <f t="shared" si="1"/>
        <v>31</v>
      </c>
      <c r="H7" s="45">
        <f t="shared" si="2"/>
        <v>39</v>
      </c>
      <c r="I7" s="45">
        <f t="shared" si="3"/>
        <v>45</v>
      </c>
      <c r="J7" s="45">
        <f t="shared" si="4"/>
        <v>50</v>
      </c>
      <c r="K7" s="46">
        <f t="shared" si="5"/>
        <v>55</v>
      </c>
    </row>
    <row r="8" spans="1:11" ht="15">
      <c r="A8" s="5" t="s">
        <v>26</v>
      </c>
      <c r="B8" s="60">
        <v>52</v>
      </c>
      <c r="D8" s="40"/>
      <c r="E8" s="45">
        <v>4750</v>
      </c>
      <c r="F8" s="45">
        <f t="shared" si="0"/>
        <v>25</v>
      </c>
      <c r="G8" s="45">
        <f t="shared" si="1"/>
        <v>33</v>
      </c>
      <c r="H8" s="45">
        <f t="shared" si="2"/>
        <v>41</v>
      </c>
      <c r="I8" s="45">
        <f t="shared" si="3"/>
        <v>48</v>
      </c>
      <c r="J8" s="45">
        <f t="shared" si="4"/>
        <v>53</v>
      </c>
      <c r="K8" s="46">
        <f t="shared" si="5"/>
        <v>58</v>
      </c>
    </row>
    <row r="9" spans="1:11" ht="15">
      <c r="A9" s="5" t="s">
        <v>27</v>
      </c>
      <c r="B9" s="71">
        <f>B8/B7</f>
        <v>3.25</v>
      </c>
      <c r="D9" s="40"/>
      <c r="E9" s="45">
        <v>5000</v>
      </c>
      <c r="F9" s="45">
        <f t="shared" si="0"/>
        <v>26</v>
      </c>
      <c r="G9" s="45">
        <f t="shared" si="1"/>
        <v>34</v>
      </c>
      <c r="H9" s="45">
        <f t="shared" si="2"/>
        <v>44</v>
      </c>
      <c r="I9" s="45">
        <f t="shared" si="3"/>
        <v>50</v>
      </c>
      <c r="J9" s="45">
        <f t="shared" si="4"/>
        <v>56</v>
      </c>
      <c r="K9" s="46">
        <f t="shared" si="5"/>
        <v>61</v>
      </c>
    </row>
    <row r="10" spans="1:11" ht="15">
      <c r="A10" s="6"/>
      <c r="B10" s="68"/>
      <c r="D10" s="40"/>
      <c r="E10" s="45">
        <v>5250</v>
      </c>
      <c r="F10" s="45">
        <f t="shared" si="0"/>
        <v>27</v>
      </c>
      <c r="G10" s="45">
        <f t="shared" si="1"/>
        <v>36</v>
      </c>
      <c r="H10" s="45">
        <f t="shared" si="2"/>
        <v>46</v>
      </c>
      <c r="I10" s="45">
        <f t="shared" si="3"/>
        <v>53</v>
      </c>
      <c r="J10" s="45">
        <f t="shared" si="4"/>
        <v>58</v>
      </c>
      <c r="K10" s="46">
        <f t="shared" si="5"/>
        <v>64</v>
      </c>
    </row>
    <row r="11" spans="1:11" ht="15">
      <c r="A11" s="5" t="s">
        <v>43</v>
      </c>
      <c r="B11" s="67"/>
      <c r="D11" s="40"/>
      <c r="E11" s="45">
        <v>5500</v>
      </c>
      <c r="F11" s="45">
        <f t="shared" si="0"/>
        <v>28</v>
      </c>
      <c r="G11" s="45">
        <f t="shared" si="1"/>
        <v>38</v>
      </c>
      <c r="H11" s="45">
        <f t="shared" si="2"/>
        <v>48</v>
      </c>
      <c r="I11" s="45">
        <f t="shared" si="3"/>
        <v>55</v>
      </c>
      <c r="J11" s="45">
        <f t="shared" si="4"/>
        <v>61</v>
      </c>
      <c r="K11" s="46">
        <f t="shared" si="5"/>
        <v>67</v>
      </c>
    </row>
    <row r="12" spans="1:11" ht="15">
      <c r="A12" s="61">
        <v>15</v>
      </c>
      <c r="B12" s="69">
        <f>(1-(A12/B7))</f>
        <v>0.0625</v>
      </c>
      <c r="D12" s="40"/>
      <c r="E12" s="45">
        <v>5750</v>
      </c>
      <c r="F12" s="45">
        <f t="shared" si="0"/>
        <v>30</v>
      </c>
      <c r="G12" s="45">
        <f t="shared" si="1"/>
        <v>40</v>
      </c>
      <c r="H12" s="45">
        <f t="shared" si="2"/>
        <v>50</v>
      </c>
      <c r="I12" s="45">
        <f t="shared" si="3"/>
        <v>58</v>
      </c>
      <c r="J12" s="45">
        <f t="shared" si="4"/>
        <v>64</v>
      </c>
      <c r="K12" s="46">
        <f t="shared" si="5"/>
        <v>70</v>
      </c>
    </row>
    <row r="13" spans="1:11" ht="15">
      <c r="A13" s="61">
        <v>16</v>
      </c>
      <c r="B13" s="69">
        <f>1-(A13/B7)</f>
        <v>0</v>
      </c>
      <c r="D13" s="40"/>
      <c r="E13" s="47">
        <v>6000</v>
      </c>
      <c r="F13" s="47">
        <f t="shared" si="0"/>
        <v>31</v>
      </c>
      <c r="G13" s="47">
        <f t="shared" si="1"/>
        <v>41</v>
      </c>
      <c r="H13" s="47">
        <f t="shared" si="2"/>
        <v>52</v>
      </c>
      <c r="I13" s="47">
        <f t="shared" si="3"/>
        <v>60</v>
      </c>
      <c r="J13" s="47">
        <f t="shared" si="4"/>
        <v>67</v>
      </c>
      <c r="K13" s="48">
        <f t="shared" si="5"/>
        <v>73</v>
      </c>
    </row>
    <row r="14" spans="1:11" ht="15">
      <c r="A14" s="61">
        <v>17</v>
      </c>
      <c r="B14" s="69">
        <f>1-(A14/B7)</f>
        <v>-0.0625</v>
      </c>
      <c r="D14" s="40"/>
      <c r="E14" s="47">
        <v>6250</v>
      </c>
      <c r="F14" s="47">
        <f t="shared" si="0"/>
        <v>32</v>
      </c>
      <c r="G14" s="47">
        <f t="shared" si="1"/>
        <v>43</v>
      </c>
      <c r="H14" s="47">
        <f t="shared" si="2"/>
        <v>54</v>
      </c>
      <c r="I14" s="47">
        <f t="shared" si="3"/>
        <v>63</v>
      </c>
      <c r="J14" s="47">
        <f t="shared" si="4"/>
        <v>69</v>
      </c>
      <c r="K14" s="48">
        <f t="shared" si="5"/>
        <v>76</v>
      </c>
    </row>
    <row r="15" spans="1:11" ht="15">
      <c r="A15" s="7"/>
      <c r="B15" s="70"/>
      <c r="D15" s="40"/>
      <c r="E15" s="47">
        <v>6500</v>
      </c>
      <c r="F15" s="47">
        <f t="shared" si="0"/>
        <v>34</v>
      </c>
      <c r="G15" s="47">
        <f t="shared" si="1"/>
        <v>45</v>
      </c>
      <c r="H15" s="47">
        <f t="shared" si="2"/>
        <v>57</v>
      </c>
      <c r="I15" s="47">
        <f t="shared" si="3"/>
        <v>65</v>
      </c>
      <c r="J15" s="47">
        <f t="shared" si="4"/>
        <v>72</v>
      </c>
      <c r="K15" s="48">
        <f t="shared" si="5"/>
        <v>79</v>
      </c>
    </row>
    <row r="16" spans="1:11" ht="15">
      <c r="A16" s="5" t="s">
        <v>47</v>
      </c>
      <c r="B16" s="57">
        <v>2.429</v>
      </c>
      <c r="D16" s="40"/>
      <c r="E16" s="47">
        <v>6750</v>
      </c>
      <c r="F16" s="47">
        <f t="shared" si="0"/>
        <v>35</v>
      </c>
      <c r="G16" s="47">
        <f t="shared" si="1"/>
        <v>46</v>
      </c>
      <c r="H16" s="47">
        <f t="shared" si="2"/>
        <v>59</v>
      </c>
      <c r="I16" s="47">
        <f t="shared" si="3"/>
        <v>68</v>
      </c>
      <c r="J16" s="47">
        <f t="shared" si="4"/>
        <v>75</v>
      </c>
      <c r="K16" s="48">
        <f t="shared" si="5"/>
        <v>82</v>
      </c>
    </row>
    <row r="17" spans="1:11" ht="15">
      <c r="A17" s="5" t="s">
        <v>48</v>
      </c>
      <c r="B17" s="57">
        <v>1.824</v>
      </c>
      <c r="D17" s="40"/>
      <c r="E17" s="47">
        <v>7000</v>
      </c>
      <c r="F17" s="47">
        <f t="shared" si="0"/>
        <v>36</v>
      </c>
      <c r="G17" s="47">
        <f t="shared" si="1"/>
        <v>48</v>
      </c>
      <c r="H17" s="47">
        <f t="shared" si="2"/>
        <v>61</v>
      </c>
      <c r="I17" s="47">
        <f t="shared" si="3"/>
        <v>70</v>
      </c>
      <c r="J17" s="47">
        <f t="shared" si="4"/>
        <v>78</v>
      </c>
      <c r="K17" s="48">
        <f t="shared" si="5"/>
        <v>85</v>
      </c>
    </row>
    <row r="18" spans="1:11" ht="15">
      <c r="A18" s="5" t="s">
        <v>49</v>
      </c>
      <c r="B18" s="57">
        <v>1.44</v>
      </c>
      <c r="D18" s="40"/>
      <c r="E18" s="47">
        <v>7250</v>
      </c>
      <c r="F18" s="47">
        <f t="shared" si="0"/>
        <v>37</v>
      </c>
      <c r="G18" s="47">
        <f t="shared" si="1"/>
        <v>50</v>
      </c>
      <c r="H18" s="47">
        <f t="shared" si="2"/>
        <v>63</v>
      </c>
      <c r="I18" s="47">
        <f t="shared" si="3"/>
        <v>73</v>
      </c>
      <c r="J18" s="47">
        <f t="shared" si="4"/>
        <v>81</v>
      </c>
      <c r="K18" s="48">
        <f t="shared" si="5"/>
        <v>88</v>
      </c>
    </row>
    <row r="19" spans="1:11" ht="15">
      <c r="A19" s="5" t="s">
        <v>51</v>
      </c>
      <c r="B19" s="57">
        <v>1.25</v>
      </c>
      <c r="D19" s="40"/>
      <c r="E19" s="47">
        <v>7500</v>
      </c>
      <c r="F19" s="47">
        <f t="shared" si="0"/>
        <v>39</v>
      </c>
      <c r="G19" s="47">
        <f t="shared" si="1"/>
        <v>52</v>
      </c>
      <c r="H19" s="47">
        <f t="shared" si="2"/>
        <v>65</v>
      </c>
      <c r="I19" s="47">
        <f t="shared" si="3"/>
        <v>75</v>
      </c>
      <c r="J19" s="47">
        <f t="shared" si="4"/>
        <v>83</v>
      </c>
      <c r="K19" s="48">
        <f t="shared" si="5"/>
        <v>91</v>
      </c>
    </row>
    <row r="20" spans="1:11" ht="15">
      <c r="A20" s="5" t="s">
        <v>50</v>
      </c>
      <c r="B20" s="57">
        <v>1.13</v>
      </c>
      <c r="D20" s="40"/>
      <c r="E20" s="47">
        <v>7750</v>
      </c>
      <c r="F20" s="47">
        <f t="shared" si="0"/>
        <v>40</v>
      </c>
      <c r="G20" s="47">
        <f t="shared" si="1"/>
        <v>53</v>
      </c>
      <c r="H20" s="47">
        <f t="shared" si="2"/>
        <v>68</v>
      </c>
      <c r="I20" s="47">
        <f t="shared" si="3"/>
        <v>78</v>
      </c>
      <c r="J20" s="47">
        <f t="shared" si="4"/>
        <v>86</v>
      </c>
      <c r="K20" s="48">
        <f t="shared" si="5"/>
        <v>94</v>
      </c>
    </row>
    <row r="21" spans="1:11" ht="15">
      <c r="A21" s="5" t="s">
        <v>33</v>
      </c>
      <c r="B21" s="57">
        <v>1.033</v>
      </c>
      <c r="D21" s="40"/>
      <c r="E21" s="47">
        <v>8000</v>
      </c>
      <c r="F21" s="47">
        <f t="shared" si="0"/>
        <v>41</v>
      </c>
      <c r="G21" s="47">
        <f t="shared" si="1"/>
        <v>55</v>
      </c>
      <c r="H21" s="47">
        <f t="shared" si="2"/>
        <v>70</v>
      </c>
      <c r="I21" s="47">
        <f t="shared" si="3"/>
        <v>80</v>
      </c>
      <c r="J21" s="47">
        <f t="shared" si="4"/>
        <v>89</v>
      </c>
      <c r="K21" s="48">
        <f t="shared" si="5"/>
        <v>97</v>
      </c>
    </row>
    <row r="22" spans="1:11" ht="15">
      <c r="A22" s="7"/>
      <c r="B22" s="59"/>
      <c r="D22" s="40"/>
      <c r="E22" s="47">
        <v>8250</v>
      </c>
      <c r="F22" s="47">
        <f t="shared" si="0"/>
        <v>43</v>
      </c>
      <c r="G22" s="47">
        <f t="shared" si="1"/>
        <v>57</v>
      </c>
      <c r="H22" s="47">
        <f t="shared" si="2"/>
        <v>72</v>
      </c>
      <c r="I22" s="47">
        <f t="shared" si="3"/>
        <v>83</v>
      </c>
      <c r="J22" s="47">
        <f t="shared" si="4"/>
        <v>92</v>
      </c>
      <c r="K22" s="48">
        <f t="shared" si="5"/>
        <v>100</v>
      </c>
    </row>
    <row r="23" spans="1:11" ht="15">
      <c r="A23" s="9" t="s">
        <v>36</v>
      </c>
      <c r="B23" s="62">
        <v>9000</v>
      </c>
      <c r="D23" s="40"/>
      <c r="E23" s="47">
        <v>8500</v>
      </c>
      <c r="F23" s="47">
        <f t="shared" si="0"/>
        <v>44</v>
      </c>
      <c r="G23" s="47">
        <f t="shared" si="1"/>
        <v>58</v>
      </c>
      <c r="H23" s="47">
        <f t="shared" si="2"/>
        <v>74</v>
      </c>
      <c r="I23" s="47">
        <f t="shared" si="3"/>
        <v>85</v>
      </c>
      <c r="J23" s="47">
        <f t="shared" si="4"/>
        <v>94</v>
      </c>
      <c r="K23" s="48">
        <f t="shared" si="5"/>
        <v>103</v>
      </c>
    </row>
    <row r="24" spans="1:11" ht="15">
      <c r="A24" s="10" t="s">
        <v>37</v>
      </c>
      <c r="B24" s="63">
        <v>10000</v>
      </c>
      <c r="D24" s="40"/>
      <c r="E24" s="47">
        <v>8750</v>
      </c>
      <c r="F24" s="47">
        <f t="shared" si="0"/>
        <v>45</v>
      </c>
      <c r="G24" s="47">
        <f t="shared" si="1"/>
        <v>60</v>
      </c>
      <c r="H24" s="47">
        <f t="shared" si="2"/>
        <v>76</v>
      </c>
      <c r="I24" s="47">
        <f t="shared" si="3"/>
        <v>88</v>
      </c>
      <c r="J24" s="47">
        <f t="shared" si="4"/>
        <v>97</v>
      </c>
      <c r="K24" s="48">
        <f t="shared" si="5"/>
        <v>106</v>
      </c>
    </row>
    <row r="25" spans="1:11" ht="15">
      <c r="A25" s="11" t="s">
        <v>38</v>
      </c>
      <c r="B25" s="64">
        <v>10500</v>
      </c>
      <c r="D25" s="23" t="s">
        <v>36</v>
      </c>
      <c r="E25" s="24">
        <f>$B$23</f>
        <v>9000</v>
      </c>
      <c r="F25" s="24">
        <f t="shared" si="0"/>
        <v>46</v>
      </c>
      <c r="G25" s="24">
        <f t="shared" si="1"/>
        <v>62</v>
      </c>
      <c r="H25" s="24">
        <f t="shared" si="2"/>
        <v>78</v>
      </c>
      <c r="I25" s="24">
        <f t="shared" si="3"/>
        <v>90</v>
      </c>
      <c r="J25" s="24">
        <f t="shared" si="4"/>
        <v>100</v>
      </c>
      <c r="K25" s="25">
        <f t="shared" si="5"/>
        <v>109</v>
      </c>
    </row>
    <row r="26" spans="1:11" ht="15">
      <c r="A26" s="37" t="s">
        <v>34</v>
      </c>
      <c r="B26" s="65">
        <v>11000</v>
      </c>
      <c r="D26" s="26" t="s">
        <v>37</v>
      </c>
      <c r="E26" s="27">
        <f>$B$24</f>
        <v>10000</v>
      </c>
      <c r="F26" s="27">
        <f t="shared" si="0"/>
        <v>52</v>
      </c>
      <c r="G26" s="27">
        <f t="shared" si="1"/>
        <v>69</v>
      </c>
      <c r="H26" s="27">
        <f t="shared" si="2"/>
        <v>87</v>
      </c>
      <c r="I26" s="27">
        <f t="shared" si="3"/>
        <v>100</v>
      </c>
      <c r="J26" s="27">
        <f t="shared" si="4"/>
        <v>111</v>
      </c>
      <c r="K26" s="28">
        <f t="shared" si="5"/>
        <v>121</v>
      </c>
    </row>
    <row r="27" spans="1:11" ht="15">
      <c r="A27" s="7"/>
      <c r="B27" s="8"/>
      <c r="D27" s="29" t="s">
        <v>38</v>
      </c>
      <c r="E27" s="30">
        <f>$B$25</f>
        <v>10500</v>
      </c>
      <c r="F27" s="30">
        <f t="shared" si="0"/>
        <v>54</v>
      </c>
      <c r="G27" s="30">
        <f t="shared" si="1"/>
        <v>72</v>
      </c>
      <c r="H27" s="30">
        <f t="shared" si="2"/>
        <v>92</v>
      </c>
      <c r="I27" s="30">
        <f t="shared" si="3"/>
        <v>105</v>
      </c>
      <c r="J27" s="30">
        <f t="shared" si="4"/>
        <v>117</v>
      </c>
      <c r="K27" s="31">
        <f t="shared" si="5"/>
        <v>128</v>
      </c>
    </row>
    <row r="28" spans="1:11" ht="15.75" thickBot="1">
      <c r="A28" s="12"/>
      <c r="B28" s="13"/>
      <c r="D28" s="32" t="s">
        <v>42</v>
      </c>
      <c r="E28" s="33">
        <f>$B$26</f>
        <v>11000</v>
      </c>
      <c r="F28" s="33">
        <f t="shared" si="0"/>
        <v>57</v>
      </c>
      <c r="G28" s="33">
        <f t="shared" si="1"/>
        <v>76</v>
      </c>
      <c r="H28" s="33">
        <f t="shared" si="2"/>
        <v>96</v>
      </c>
      <c r="I28" s="33">
        <f t="shared" si="3"/>
        <v>110</v>
      </c>
      <c r="J28" s="33">
        <f t="shared" si="4"/>
        <v>122</v>
      </c>
      <c r="K28" s="34">
        <f t="shared" si="5"/>
        <v>134</v>
      </c>
    </row>
    <row r="29" spans="4:11" ht="36" customHeight="1" thickBot="1" thickTop="1">
      <c r="D29" s="72" t="s">
        <v>41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3</v>
      </c>
      <c r="B30" s="4"/>
      <c r="D30" s="2" t="s">
        <v>36</v>
      </c>
      <c r="E30" s="2">
        <f>$B$23</f>
        <v>9000</v>
      </c>
      <c r="F30" s="49"/>
      <c r="G30" s="2" t="str">
        <f>ROUND(($E$25*$B$17/$B$16),-2)&amp;" RPM"</f>
        <v>6800 RPM</v>
      </c>
      <c r="H30" s="2" t="str">
        <f>ROUND(($E$25*$B$18/$B$17),-2)&amp;" RPM"</f>
        <v>7100 RPM</v>
      </c>
      <c r="I30" s="2" t="str">
        <f>ROUND(($E$25*$B$19/$B$18),-2)&amp;" RPM"</f>
        <v>7800 RPM</v>
      </c>
      <c r="J30" s="2" t="str">
        <f>ROUND(($E$25*$B$20/$B$19),-2)&amp;" RPM"</f>
        <v>8100 RPM</v>
      </c>
      <c r="K30" s="2" t="str">
        <f>ROUND(($E$25*$B$21/$B$20),-2)&amp;" RPM"</f>
        <v>8200 RPM</v>
      </c>
    </row>
    <row r="31" spans="1:11" ht="15">
      <c r="A31" s="5" t="s">
        <v>52</v>
      </c>
      <c r="B31" s="36"/>
      <c r="D31" s="1" t="s">
        <v>37</v>
      </c>
      <c r="E31" s="1">
        <f>$B$24</f>
        <v>10000</v>
      </c>
      <c r="F31" s="49"/>
      <c r="G31" s="1" t="str">
        <f>ROUND(($E$26*$B$17/$B$16),-2)&amp;" RPM"</f>
        <v>7500 RPM</v>
      </c>
      <c r="H31" s="1" t="str">
        <f>ROUND(($E$26*$B$18/$B$17),-2)&amp;" RPM"</f>
        <v>7900 RPM</v>
      </c>
      <c r="I31" s="1" t="str">
        <f>ROUND(($E$26*$B$19/$B$18),-2)&amp;" RPM"</f>
        <v>8700 RPM</v>
      </c>
      <c r="J31" s="1" t="str">
        <f>ROUND(($E$26*$B$20/$B$19),-2)&amp;" RPM"</f>
        <v>9000 RPM</v>
      </c>
      <c r="K31" s="1" t="str">
        <f>ROUND(($E$26*$B$21/$B$20),-2)&amp;" RPM"</f>
        <v>9100 RPM</v>
      </c>
    </row>
    <row r="32" spans="1:11" ht="15">
      <c r="A32" s="5" t="s">
        <v>55</v>
      </c>
      <c r="B32" s="36"/>
      <c r="D32" s="3" t="s">
        <v>38</v>
      </c>
      <c r="E32" s="3">
        <f>$B$25</f>
        <v>10500</v>
      </c>
      <c r="F32" s="49"/>
      <c r="G32" s="3" t="str">
        <f>ROUND(($E$27*$B$17/$B$16),-2)&amp;" RPM"</f>
        <v>7900 RPM</v>
      </c>
      <c r="H32" s="3" t="str">
        <f>ROUND(($E$27*$B$18/$B$17),-2)&amp;" RPM"</f>
        <v>8300 RPM</v>
      </c>
      <c r="I32" s="3" t="str">
        <f>ROUND(($E$27*$B$19/$B$18),-2)&amp;" RPM"</f>
        <v>9100 RPM</v>
      </c>
      <c r="J32" s="3" t="str">
        <f>ROUND(($E$27*$B$20/$B$19),-2)&amp;" RPM"</f>
        <v>9500 RPM</v>
      </c>
      <c r="K32" s="3" t="str">
        <f>ROUND(($E$27*$B$21/$B$20),-2)&amp;" RPM"</f>
        <v>9600 RPM</v>
      </c>
    </row>
    <row r="33" spans="1:11" ht="15">
      <c r="A33" s="5" t="s">
        <v>56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1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44</v>
      </c>
      <c r="G36" s="53">
        <f>B7</f>
        <v>16</v>
      </c>
      <c r="H36" s="49"/>
      <c r="I36" s="49"/>
      <c r="J36" s="49"/>
      <c r="K36" s="49"/>
    </row>
    <row r="37" spans="4:11" ht="21.75" thickBot="1">
      <c r="D37" s="54"/>
      <c r="E37" s="55"/>
      <c r="F37" s="55" t="s">
        <v>45</v>
      </c>
      <c r="G37" s="56">
        <f>B8</f>
        <v>52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56</v>
      </c>
    </row>
    <row r="2" ht="15">
      <c r="A2" s="66" t="s">
        <v>57</v>
      </c>
    </row>
    <row r="3" ht="15">
      <c r="A3" s="66" t="s">
        <v>58</v>
      </c>
    </row>
    <row r="4" ht="15">
      <c r="A4" s="66" t="s">
        <v>59</v>
      </c>
    </row>
    <row r="5" ht="15">
      <c r="A5" s="66" t="s">
        <v>60</v>
      </c>
    </row>
    <row r="6" ht="15">
      <c r="A6" s="66" t="s">
        <v>61</v>
      </c>
    </row>
    <row r="7" ht="15">
      <c r="A7" s="66" t="s">
        <v>62</v>
      </c>
    </row>
    <row r="8" ht="15"/>
    <row r="9" ht="15">
      <c r="A9" s="66" t="s">
        <v>63</v>
      </c>
    </row>
    <row r="10" ht="15">
      <c r="A10" s="66" t="s">
        <v>64</v>
      </c>
    </row>
    <row r="11" ht="15">
      <c r="A11" s="66" t="s">
        <v>65</v>
      </c>
    </row>
    <row r="12" ht="15"/>
    <row r="13" ht="15">
      <c r="A13" s="66" t="s">
        <v>66</v>
      </c>
    </row>
    <row r="14" ht="15">
      <c r="A14" s="66" t="s">
        <v>0</v>
      </c>
    </row>
    <row r="16" ht="15">
      <c r="A16" s="66" t="s">
        <v>2</v>
      </c>
    </row>
    <row r="17" ht="15">
      <c r="A17" s="66" t="s">
        <v>4</v>
      </c>
    </row>
    <row r="18" ht="15">
      <c r="A18" s="66" t="s">
        <v>13</v>
      </c>
    </row>
    <row r="19" ht="15">
      <c r="A19" s="66" t="s">
        <v>5</v>
      </c>
    </row>
    <row r="20" ht="15">
      <c r="A20" s="66" t="s">
        <v>6</v>
      </c>
    </row>
    <row r="21" ht="15">
      <c r="A21" s="66" t="s">
        <v>7</v>
      </c>
    </row>
    <row r="22" ht="15">
      <c r="A22" s="66" t="s">
        <v>8</v>
      </c>
    </row>
    <row r="23" ht="15">
      <c r="A23" s="66" t="s">
        <v>9</v>
      </c>
    </row>
    <row r="24" ht="15">
      <c r="A24" s="66" t="s">
        <v>10</v>
      </c>
    </row>
    <row r="25" ht="15">
      <c r="A25" s="66" t="s">
        <v>11</v>
      </c>
    </row>
    <row r="26" ht="15">
      <c r="A26" s="66" t="s">
        <v>12</v>
      </c>
    </row>
    <row r="28" ht="15">
      <c r="A28" s="66" t="s">
        <v>23</v>
      </c>
    </row>
    <row r="29" ht="15">
      <c r="A29" s="66" t="s">
        <v>18</v>
      </c>
    </row>
    <row r="30" ht="15">
      <c r="A30" s="66" t="s">
        <v>19</v>
      </c>
    </row>
    <row r="31" ht="15">
      <c r="A31" s="66" t="s">
        <v>20</v>
      </c>
    </row>
    <row r="32" ht="15">
      <c r="A32" s="66" t="s">
        <v>21</v>
      </c>
    </row>
    <row r="33" ht="15">
      <c r="A33" s="66" t="s">
        <v>22</v>
      </c>
    </row>
    <row r="35" ht="15">
      <c r="A35" s="66" t="s">
        <v>14</v>
      </c>
    </row>
    <row r="36" ht="15">
      <c r="A36" s="66" t="s">
        <v>15</v>
      </c>
    </row>
    <row r="37" ht="15">
      <c r="A37" s="66" t="s">
        <v>16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